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3\"/>
    </mc:Choice>
  </mc:AlternateContent>
  <xr:revisionPtr revIDLastSave="0" documentId="13_ncr:1_{91281421-ADE6-4BCD-ADE1-E0D455AE3729}" xr6:coauthVersionLast="47" xr6:coauthVersionMax="47" xr10:uidLastSave="{00000000-0000-0000-0000-000000000000}"/>
  <bookViews>
    <workbookView xWindow="0" yWindow="4200" windowWidth="21600" windowHeight="1138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60" i="1" s="1"/>
  <c r="K75" i="1" s="1"/>
  <c r="J59" i="1"/>
  <c r="J60" i="1" s="1"/>
  <c r="J75" i="1" s="1"/>
  <c r="G59" i="1"/>
  <c r="G60" i="1" s="1"/>
  <c r="G75" i="1" s="1"/>
  <c r="E59" i="1"/>
  <c r="E60" i="1" s="1"/>
  <c r="E75" i="1" s="1"/>
  <c r="I56" i="1"/>
  <c r="H56" i="1"/>
  <c r="F56" i="1"/>
  <c r="D56" i="1"/>
  <c r="L55" i="1"/>
  <c r="H55" i="1"/>
  <c r="F55" i="1"/>
  <c r="F59" i="1" s="1"/>
  <c r="F60" i="1" s="1"/>
  <c r="F75" i="1" s="1"/>
  <c r="I50" i="1"/>
  <c r="H50" i="1"/>
  <c r="H59" i="1" s="1"/>
  <c r="H60" i="1" s="1"/>
  <c r="H75" i="1" s="1"/>
  <c r="F50" i="1"/>
  <c r="D50" i="1"/>
  <c r="L50" i="1" s="1"/>
  <c r="I59" i="1" l="1"/>
  <c r="I60" i="1" s="1"/>
  <c r="I75" i="1" s="1"/>
  <c r="L56" i="1"/>
  <c r="D59" i="1"/>
  <c r="D60" i="1" s="1"/>
  <c r="D75" i="1" s="1"/>
  <c r="M50" i="1"/>
  <c r="N50" i="1" s="1"/>
  <c r="M56" i="1"/>
  <c r="N56" i="1" s="1"/>
  <c r="P56" i="1" s="1"/>
  <c r="M55" i="1"/>
  <c r="L59" i="1"/>
  <c r="L60" i="1" s="1"/>
  <c r="L75" i="1" s="1"/>
  <c r="M59" i="1" l="1"/>
  <c r="M60" i="1" s="1"/>
  <c r="M75" i="1" s="1"/>
  <c r="N59" i="1"/>
  <c r="N60" i="1" s="1"/>
  <c r="N75" i="1" s="1"/>
  <c r="P50" i="1"/>
  <c r="P57" i="1" s="1"/>
  <c r="P58" i="1" s="1"/>
</calcChain>
</file>

<file path=xl/sharedStrings.xml><?xml version="1.0" encoding="utf-8"?>
<sst xmlns="http://schemas.openxmlformats.org/spreadsheetml/2006/main" count="144" uniqueCount="64">
  <si>
    <t>subida</t>
  </si>
  <si>
    <t>incremento</t>
  </si>
  <si>
    <t>PLANTILLA PERSONAL LABORAL PATRONATO MUNICIPAL DE DEPORTES 2023</t>
  </si>
  <si>
    <t>PERSONAL LABORAL FIJO</t>
  </si>
  <si>
    <t xml:space="preserve">PUESTOS </t>
  </si>
  <si>
    <t>GRUPO</t>
  </si>
  <si>
    <t>NIVEL</t>
  </si>
  <si>
    <t>S.B.(12 p.)</t>
  </si>
  <si>
    <t>ANT. (12 p,)</t>
  </si>
  <si>
    <t>C.D (14 p)</t>
  </si>
  <si>
    <t>C.E. DIF C.D.</t>
  </si>
  <si>
    <t>C.E. (14 p.)</t>
  </si>
  <si>
    <t>P.EXTRAS</t>
  </si>
  <si>
    <t>DEDICA.</t>
  </si>
  <si>
    <t>TURN</t>
  </si>
  <si>
    <t>BASICAS</t>
  </si>
  <si>
    <t>COMPLEM.</t>
  </si>
  <si>
    <t>TOTAL</t>
  </si>
  <si>
    <t>TRABAJO</t>
  </si>
  <si>
    <t>J.Sección Actividades</t>
  </si>
  <si>
    <t>A1</t>
  </si>
  <si>
    <t>J.Sección administración</t>
  </si>
  <si>
    <t>C1</t>
  </si>
  <si>
    <t>Monitor Actividades</t>
  </si>
  <si>
    <t>Técnico de obras e inst.</t>
  </si>
  <si>
    <t>J.Negociado Personal</t>
  </si>
  <si>
    <t>J,Negociado  Secretaría Contratación e ingresos</t>
  </si>
  <si>
    <t>J,Negociado Actividades</t>
  </si>
  <si>
    <t>J,Negociado Gestión Base de Datos</t>
  </si>
  <si>
    <t>J,Negociado Gastos y Subvenciónes</t>
  </si>
  <si>
    <t>Socorrista</t>
  </si>
  <si>
    <t>C2</t>
  </si>
  <si>
    <t>Monitor Deportivo</t>
  </si>
  <si>
    <t>Taquillero</t>
  </si>
  <si>
    <t>E</t>
  </si>
  <si>
    <t>Ayudante</t>
  </si>
  <si>
    <t>Ordenanza</t>
  </si>
  <si>
    <t>VACANTES</t>
  </si>
  <si>
    <t>PUESTOS</t>
  </si>
  <si>
    <t>S.B.</t>
  </si>
  <si>
    <t>ANT.</t>
  </si>
  <si>
    <t>C.D</t>
  </si>
  <si>
    <t>CE</t>
  </si>
  <si>
    <t>COMPLEMENTAR</t>
  </si>
  <si>
    <t>Taquillero (2021)</t>
  </si>
  <si>
    <t>Taquillero (diferencia E)</t>
  </si>
  <si>
    <t>Diferencia Monitor Deportivo 23%</t>
  </si>
  <si>
    <t>Técnico de Gestión Asesor Júridico</t>
  </si>
  <si>
    <t>2 operarios</t>
  </si>
  <si>
    <t>4 Socorristas(diferencia G Y C.D.)</t>
  </si>
  <si>
    <t>Ayudante de Encargado (diferencia)</t>
  </si>
  <si>
    <t>Operario (2023)</t>
  </si>
  <si>
    <t>Administrativo (2023)</t>
  </si>
  <si>
    <t>Técnico en Comunicación (2023)</t>
  </si>
  <si>
    <t>Encargado de Instalaciones</t>
  </si>
  <si>
    <t>TOTAL vacantes</t>
  </si>
  <si>
    <t>TOTAL PLF</t>
  </si>
  <si>
    <t>PERSONAL LABORAL FIJO DISCONTINUO</t>
  </si>
  <si>
    <t>ANUAL</t>
  </si>
  <si>
    <t>Operario</t>
  </si>
  <si>
    <t>TOTAL PLFD</t>
  </si>
  <si>
    <t>Regularización Antigüedad</t>
  </si>
  <si>
    <t>TOTAL PL</t>
  </si>
  <si>
    <t>actualizado 27/04/2023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</si>
</sst>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0.0000%"/>
    <numFmt numFmtId="166" formatCode="_-* #,##0.0000\ &quot;€&quot;_-;\-* #,##0.00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7">
    <xf numFmtId="0" fontId="0" fillId="0" borderId="0" xfId="0"/>
    <xf numFmtId="10" fontId="0" fillId="0" borderId="0" xfId="2" applyNumberFormat="1" applyFont="1"/>
    <xf numFmtId="164" fontId="2" fillId="0" borderId="1" xfId="2" applyNumberFormat="1" applyFont="1" applyBorder="1"/>
    <xf numFmtId="165" fontId="2" fillId="0" borderId="1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2" fillId="0" borderId="1" xfId="0" applyFont="1" applyBorder="1"/>
    <xf numFmtId="10" fontId="2" fillId="0" borderId="1" xfId="2" applyNumberFormat="1" applyFont="1" applyBorder="1"/>
    <xf numFmtId="44" fontId="2" fillId="0" borderId="1" xfId="0" applyNumberFormat="1" applyFont="1" applyBorder="1"/>
    <xf numFmtId="0" fontId="2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4" fontId="2" fillId="2" borderId="3" xfId="0" applyNumberFormat="1" applyFont="1" applyFill="1" applyBorder="1"/>
    <xf numFmtId="0" fontId="2" fillId="2" borderId="3" xfId="0" applyFont="1" applyFill="1" applyBorder="1"/>
    <xf numFmtId="44" fontId="2" fillId="2" borderId="3" xfId="0" applyNumberFormat="1" applyFont="1" applyFill="1" applyBorder="1"/>
    <xf numFmtId="0" fontId="2" fillId="2" borderId="4" xfId="0" applyFont="1" applyFill="1" applyBorder="1"/>
    <xf numFmtId="9" fontId="2" fillId="0" borderId="5" xfId="2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4" fontId="2" fillId="0" borderId="5" xfId="0" applyNumberFormat="1" applyFont="1" applyBorder="1"/>
    <xf numFmtId="0" fontId="2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3" fillId="3" borderId="10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44" fontId="2" fillId="3" borderId="1" xfId="0" applyNumberFormat="1" applyFont="1" applyFill="1" applyBorder="1"/>
    <xf numFmtId="0" fontId="2" fillId="3" borderId="13" xfId="0" applyFont="1" applyFill="1" applyBorder="1"/>
    <xf numFmtId="0" fontId="2" fillId="4" borderId="12" xfId="0" applyFont="1" applyFill="1" applyBorder="1"/>
    <xf numFmtId="0" fontId="2" fillId="4" borderId="1" xfId="0" applyFont="1" applyFill="1" applyBorder="1" applyAlignment="1">
      <alignment horizontal="center"/>
    </xf>
    <xf numFmtId="44" fontId="2" fillId="0" borderId="5" xfId="3" applyFont="1" applyBorder="1"/>
    <xf numFmtId="44" fontId="2" fillId="0" borderId="14" xfId="3" applyFont="1" applyBorder="1"/>
    <xf numFmtId="166" fontId="0" fillId="0" borderId="0" xfId="0" applyNumberFormat="1"/>
    <xf numFmtId="0" fontId="2" fillId="4" borderId="12" xfId="0" applyFont="1" applyFill="1" applyBorder="1" applyAlignment="1">
      <alignment horizontal="left"/>
    </xf>
    <xf numFmtId="44" fontId="2" fillId="0" borderId="5" xfId="3" applyFont="1" applyFill="1" applyBorder="1"/>
    <xf numFmtId="0" fontId="3" fillId="5" borderId="12" xfId="0" applyFont="1" applyFill="1" applyBorder="1"/>
    <xf numFmtId="0" fontId="2" fillId="5" borderId="1" xfId="0" applyFont="1" applyFill="1" applyBorder="1" applyAlignment="1">
      <alignment horizontal="center"/>
    </xf>
    <xf numFmtId="44" fontId="2" fillId="5" borderId="1" xfId="3" applyFont="1" applyFill="1" applyBorder="1"/>
    <xf numFmtId="0" fontId="3" fillId="0" borderId="9" xfId="0" applyFont="1" applyBorder="1"/>
    <xf numFmtId="0" fontId="2" fillId="0" borderId="10" xfId="0" applyFont="1" applyBorder="1" applyAlignment="1">
      <alignment horizontal="center"/>
    </xf>
    <xf numFmtId="44" fontId="2" fillId="0" borderId="10" xfId="3" applyFont="1" applyFill="1" applyBorder="1"/>
    <xf numFmtId="44" fontId="0" fillId="0" borderId="0" xfId="0" applyNumberFormat="1"/>
    <xf numFmtId="0" fontId="3" fillId="5" borderId="15" xfId="0" applyFont="1" applyFill="1" applyBorder="1"/>
    <xf numFmtId="0" fontId="2" fillId="5" borderId="0" xfId="0" applyFont="1" applyFill="1" applyAlignment="1">
      <alignment horizontal="center"/>
    </xf>
    <xf numFmtId="44" fontId="2" fillId="5" borderId="0" xfId="3" applyFont="1" applyFill="1" applyBorder="1"/>
    <xf numFmtId="44" fontId="4" fillId="5" borderId="0" xfId="3" applyFont="1" applyFill="1" applyBorder="1"/>
    <xf numFmtId="3" fontId="2" fillId="3" borderId="16" xfId="0" applyNumberFormat="1" applyFont="1" applyFill="1" applyBorder="1"/>
    <xf numFmtId="3" fontId="3" fillId="3" borderId="16" xfId="0" applyNumberFormat="1" applyFont="1" applyFill="1" applyBorder="1"/>
    <xf numFmtId="3" fontId="2" fillId="3" borderId="17" xfId="0" applyNumberFormat="1" applyFont="1" applyFill="1" applyBorder="1"/>
    <xf numFmtId="0" fontId="3" fillId="3" borderId="9" xfId="0" applyFont="1" applyFill="1" applyBorder="1" applyAlignment="1">
      <alignment horizontal="center"/>
    </xf>
    <xf numFmtId="3" fontId="2" fillId="3" borderId="0" xfId="0" applyNumberFormat="1" applyFont="1" applyFill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/>
    <xf numFmtId="44" fontId="2" fillId="0" borderId="1" xfId="3" applyFont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44" fontId="2" fillId="0" borderId="1" xfId="3" applyFont="1" applyFill="1" applyBorder="1"/>
    <xf numFmtId="44" fontId="0" fillId="0" borderId="0" xfId="1" applyFont="1"/>
    <xf numFmtId="0" fontId="2" fillId="4" borderId="18" xfId="0" applyFont="1" applyFill="1" applyBorder="1"/>
    <xf numFmtId="0" fontId="2" fillId="4" borderId="10" xfId="0" applyFont="1" applyFill="1" applyBorder="1" applyAlignment="1">
      <alignment horizontal="center"/>
    </xf>
    <xf numFmtId="44" fontId="2" fillId="0" borderId="10" xfId="3" applyFont="1" applyBorder="1"/>
    <xf numFmtId="44" fontId="2" fillId="0" borderId="14" xfId="3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" fontId="3" fillId="2" borderId="20" xfId="0" applyNumberFormat="1" applyFont="1" applyFill="1" applyBorder="1"/>
    <xf numFmtId="4" fontId="3" fillId="2" borderId="21" xfId="0" applyNumberFormat="1" applyFont="1" applyFill="1" applyBorder="1"/>
    <xf numFmtId="0" fontId="2" fillId="0" borderId="22" xfId="0" applyFont="1" applyBorder="1"/>
    <xf numFmtId="4" fontId="2" fillId="0" borderId="5" xfId="0" applyNumberFormat="1" applyFont="1" applyBorder="1"/>
    <xf numFmtId="4" fontId="2" fillId="0" borderId="23" xfId="0" applyNumberFormat="1" applyFont="1" applyBorder="1"/>
    <xf numFmtId="0" fontId="2" fillId="5" borderId="22" xfId="0" applyFont="1" applyFill="1" applyBorder="1"/>
    <xf numFmtId="0" fontId="2" fillId="5" borderId="5" xfId="0" applyFont="1" applyFill="1" applyBorder="1" applyAlignment="1">
      <alignment horizontal="center"/>
    </xf>
    <xf numFmtId="4" fontId="2" fillId="5" borderId="5" xfId="0" applyNumberFormat="1" applyFont="1" applyFill="1" applyBorder="1"/>
    <xf numFmtId="4" fontId="3" fillId="5" borderId="5" xfId="0" applyNumberFormat="1" applyFont="1" applyFill="1" applyBorder="1"/>
    <xf numFmtId="4" fontId="2" fillId="5" borderId="23" xfId="0" applyNumberFormat="1" applyFont="1" applyFill="1" applyBorder="1"/>
    <xf numFmtId="3" fontId="2" fillId="3" borderId="6" xfId="0" applyNumberFormat="1" applyFont="1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/>
    <xf numFmtId="2" fontId="2" fillId="3" borderId="8" xfId="0" applyNumberFormat="1" applyFont="1" applyFill="1" applyBorder="1"/>
    <xf numFmtId="0" fontId="2" fillId="3" borderId="12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2" fillId="3" borderId="1" xfId="0" applyNumberFormat="1" applyFont="1" applyFill="1" applyBorder="1"/>
    <xf numFmtId="3" fontId="2" fillId="3" borderId="13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0" fontId="3" fillId="3" borderId="7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4" fontId="2" fillId="7" borderId="10" xfId="3" applyFont="1" applyFill="1" applyBorder="1"/>
    <xf numFmtId="4" fontId="3" fillId="2" borderId="20" xfId="0" applyNumberFormat="1" applyFont="1" applyFill="1" applyBorder="1" applyAlignment="1">
      <alignment horizontal="center"/>
    </xf>
    <xf numFmtId="44" fontId="3" fillId="2" borderId="20" xfId="3" applyFont="1" applyFill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8" xfId="0" applyNumberFormat="1" applyFont="1" applyBorder="1"/>
    <xf numFmtId="4" fontId="3" fillId="0" borderId="29" xfId="0" applyNumberFormat="1" applyFont="1" applyBorder="1"/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3" fillId="0" borderId="30" xfId="0" applyNumberFormat="1" applyFont="1" applyBorder="1"/>
    <xf numFmtId="0" fontId="2" fillId="0" borderId="31" xfId="0" applyFont="1" applyBorder="1"/>
    <xf numFmtId="0" fontId="3" fillId="2" borderId="2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/>
    <xf numFmtId="4" fontId="2" fillId="0" borderId="5" xfId="0" applyNumberFormat="1" applyFont="1" applyBorder="1" applyAlignment="1">
      <alignment horizontal="center"/>
    </xf>
    <xf numFmtId="4" fontId="0" fillId="0" borderId="0" xfId="0" applyNumberFormat="1"/>
    <xf numFmtId="4" fontId="6" fillId="0" borderId="5" xfId="0" applyNumberFormat="1" applyFont="1" applyBorder="1"/>
  </cellXfs>
  <cellStyles count="4">
    <cellStyle name="Euro" xfId="3" xr:uid="{00000000-0005-0000-0000-000000000000}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tabSelected="1" topLeftCell="A63" zoomScale="75" zoomScaleNormal="75" workbookViewId="0">
      <selection activeCell="D76" sqref="D76:E76"/>
    </sheetView>
  </sheetViews>
  <sheetFormatPr baseColWidth="10" defaultColWidth="11" defaultRowHeight="15" x14ac:dyDescent="0.25"/>
  <cols>
    <col min="1" max="1" width="40" customWidth="1"/>
    <col min="2" max="2" width="13.28515625" customWidth="1"/>
    <col min="4" max="4" width="19.5703125" customWidth="1"/>
    <col min="5" max="5" width="15.7109375" customWidth="1"/>
    <col min="6" max="6" width="18.7109375" customWidth="1"/>
    <col min="7" max="7" width="15.140625" customWidth="1"/>
    <col min="8" max="8" width="21.42578125" customWidth="1"/>
    <col min="9" max="9" width="18" customWidth="1"/>
    <col min="10" max="10" width="19.140625" customWidth="1"/>
    <col min="11" max="11" width="17.7109375" customWidth="1"/>
    <col min="12" max="12" width="18.28515625" customWidth="1"/>
    <col min="13" max="13" width="19.140625" customWidth="1"/>
    <col min="14" max="14" width="19" customWidth="1"/>
    <col min="15" max="15" width="15.42578125" hidden="1" customWidth="1"/>
    <col min="16" max="16" width="11.7109375" hidden="1" customWidth="1"/>
  </cols>
  <sheetData>
    <row r="1" spans="1:15" ht="15.75" hidden="1" thickBot="1" x14ac:dyDescent="0.3">
      <c r="E1" t="s">
        <v>0</v>
      </c>
      <c r="F1" s="1">
        <v>1.02</v>
      </c>
      <c r="G1" s="1"/>
    </row>
    <row r="2" spans="1:15" ht="16.5" hidden="1" thickBot="1" x14ac:dyDescent="0.3">
      <c r="A2" s="2" t="s">
        <v>1</v>
      </c>
      <c r="B2" s="3">
        <v>1.040375</v>
      </c>
      <c r="C2" s="4"/>
      <c r="D2" s="5"/>
      <c r="E2" s="6"/>
      <c r="F2" s="5"/>
      <c r="G2" s="5"/>
      <c r="H2" s="5"/>
      <c r="I2" s="5"/>
      <c r="J2" s="5"/>
      <c r="K2" s="7"/>
      <c r="L2" s="5"/>
      <c r="M2" s="5"/>
      <c r="N2" s="5"/>
    </row>
    <row r="3" spans="1:15" ht="18.75" thickBot="1" x14ac:dyDescent="0.3">
      <c r="A3" s="8"/>
      <c r="B3" s="9"/>
      <c r="C3" s="10" t="s">
        <v>2</v>
      </c>
      <c r="D3" s="11"/>
      <c r="E3" s="12"/>
      <c r="F3" s="12"/>
      <c r="G3" s="12"/>
      <c r="H3" s="12"/>
      <c r="I3" s="12"/>
      <c r="J3" s="12"/>
      <c r="K3" s="12"/>
      <c r="L3" s="12"/>
      <c r="M3" s="13"/>
      <c r="N3" s="14"/>
    </row>
    <row r="4" spans="1:15" ht="16.5" hidden="1" thickBot="1" x14ac:dyDescent="0.3">
      <c r="A4" s="15"/>
      <c r="B4" s="16"/>
      <c r="C4" s="16"/>
      <c r="D4" s="17"/>
      <c r="E4" s="17"/>
      <c r="F4" s="18">
        <v>7815.92</v>
      </c>
      <c r="G4" s="18">
        <v>7972.2384000000002</v>
      </c>
      <c r="H4" s="18"/>
      <c r="I4" s="18"/>
      <c r="J4" s="17"/>
      <c r="K4" s="17"/>
      <c r="L4" s="17"/>
      <c r="M4" s="17"/>
      <c r="N4" s="17"/>
    </row>
    <row r="5" spans="1:15" ht="15.75" x14ac:dyDescent="0.25">
      <c r="A5" s="19"/>
      <c r="B5" s="20"/>
      <c r="C5" s="21" t="s">
        <v>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5" ht="16.5" thickBot="1" x14ac:dyDescent="0.3">
      <c r="A6" s="24"/>
      <c r="B6" s="25"/>
      <c r="C6" s="25"/>
      <c r="D6" s="26"/>
      <c r="E6" s="26"/>
      <c r="F6" s="26"/>
      <c r="G6" s="26"/>
      <c r="H6" s="26"/>
      <c r="I6" s="27"/>
      <c r="J6" s="27"/>
      <c r="K6" s="27"/>
      <c r="L6" s="26"/>
      <c r="M6" s="26"/>
      <c r="N6" s="28"/>
    </row>
    <row r="7" spans="1:15" ht="15.75" x14ac:dyDescent="0.25">
      <c r="A7" s="29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30" t="s">
        <v>17</v>
      </c>
    </row>
    <row r="8" spans="1:15" ht="15.75" x14ac:dyDescent="0.25">
      <c r="A8" s="31" t="s">
        <v>18</v>
      </c>
      <c r="B8" s="32"/>
      <c r="C8" s="32"/>
      <c r="D8" s="33"/>
      <c r="E8" s="33"/>
      <c r="F8" s="34"/>
      <c r="G8" s="34"/>
      <c r="H8" s="33"/>
      <c r="I8" s="33"/>
      <c r="J8" s="33"/>
      <c r="K8" s="33"/>
      <c r="L8" s="34"/>
      <c r="M8" s="34"/>
      <c r="N8" s="35"/>
    </row>
    <row r="9" spans="1:15" ht="15.75" x14ac:dyDescent="0.25">
      <c r="A9" s="36" t="s">
        <v>19</v>
      </c>
      <c r="B9" s="37" t="s">
        <v>20</v>
      </c>
      <c r="C9" s="37">
        <v>26</v>
      </c>
      <c r="D9" s="38">
        <v>15464.272994100002</v>
      </c>
      <c r="E9" s="38">
        <v>6546.4972650000009</v>
      </c>
      <c r="F9" s="38">
        <v>11358.4305597</v>
      </c>
      <c r="G9" s="38">
        <v>0</v>
      </c>
      <c r="H9" s="38">
        <v>13396.346735172539</v>
      </c>
      <c r="I9" s="38">
        <v>2167.0485088318514</v>
      </c>
      <c r="J9" s="38">
        <v>6783.8850387000002</v>
      </c>
      <c r="K9" s="38">
        <v>0</v>
      </c>
      <c r="L9" s="38">
        <v>24177.818767931854</v>
      </c>
      <c r="M9" s="38">
        <v>31538.662333572538</v>
      </c>
      <c r="N9" s="39">
        <v>55716.481101504396</v>
      </c>
      <c r="O9" s="40">
        <v>104.45955025021269</v>
      </c>
    </row>
    <row r="10" spans="1:15" ht="15.75" x14ac:dyDescent="0.25">
      <c r="A10" s="36" t="s">
        <v>21</v>
      </c>
      <c r="B10" s="37" t="s">
        <v>22</v>
      </c>
      <c r="C10" s="37">
        <v>22</v>
      </c>
      <c r="D10" s="38">
        <v>10039.890079800003</v>
      </c>
      <c r="E10" s="38">
        <v>2507.88636</v>
      </c>
      <c r="F10" s="38">
        <v>8294.1191899999994</v>
      </c>
      <c r="G10" s="38">
        <v>3064.3113697000003</v>
      </c>
      <c r="H10" s="38">
        <v>14290.200034954129</v>
      </c>
      <c r="I10" s="38">
        <v>1890.5125041341148</v>
      </c>
      <c r="J10" s="38">
        <v>2481.8306857495941</v>
      </c>
      <c r="K10" s="38">
        <v>0</v>
      </c>
      <c r="L10" s="38">
        <v>14438.288943934118</v>
      </c>
      <c r="M10" s="38">
        <v>28130.461280403724</v>
      </c>
      <c r="N10" s="39">
        <v>42568.75022433784</v>
      </c>
      <c r="O10" s="40">
        <v>102.11900999872739</v>
      </c>
    </row>
    <row r="11" spans="1:15" ht="15.75" x14ac:dyDescent="0.25">
      <c r="A11" s="36" t="s">
        <v>23</v>
      </c>
      <c r="B11" s="37" t="s">
        <v>22</v>
      </c>
      <c r="C11" s="37">
        <v>18</v>
      </c>
      <c r="D11" s="38">
        <v>10039.890079800003</v>
      </c>
      <c r="E11" s="38">
        <v>1837.0941750000002</v>
      </c>
      <c r="F11" s="38">
        <v>6422.7858575999999</v>
      </c>
      <c r="G11" s="38">
        <v>0</v>
      </c>
      <c r="H11" s="38">
        <v>7948.2569250000006</v>
      </c>
      <c r="I11" s="38">
        <v>1854.6665708787098</v>
      </c>
      <c r="J11" s="38">
        <v>0</v>
      </c>
      <c r="K11" s="38">
        <v>0</v>
      </c>
      <c r="L11" s="38">
        <v>13731.650825678713</v>
      </c>
      <c r="M11" s="38">
        <v>14371.042782600001</v>
      </c>
      <c r="N11" s="39">
        <v>28102.693608278714</v>
      </c>
      <c r="O11" s="40">
        <v>106.82984472137669</v>
      </c>
    </row>
    <row r="12" spans="1:15" ht="15.75" x14ac:dyDescent="0.25">
      <c r="A12" s="36" t="s">
        <v>24</v>
      </c>
      <c r="B12" s="37" t="s">
        <v>22</v>
      </c>
      <c r="C12" s="37">
        <v>20</v>
      </c>
      <c r="D12" s="38">
        <v>10039.890079800003</v>
      </c>
      <c r="E12" s="38">
        <v>2939.35068</v>
      </c>
      <c r="F12" s="38">
        <v>7153.1341014000009</v>
      </c>
      <c r="G12" s="38">
        <v>0</v>
      </c>
      <c r="H12" s="38">
        <v>8833.766003938219</v>
      </c>
      <c r="I12" s="38">
        <v>2099.6819499323356</v>
      </c>
      <c r="J12" s="38">
        <v>3667.0325841127769</v>
      </c>
      <c r="K12" s="38">
        <v>0</v>
      </c>
      <c r="L12" s="38">
        <v>15078.922709732338</v>
      </c>
      <c r="M12" s="38">
        <v>19653.932689450994</v>
      </c>
      <c r="N12" s="39">
        <v>34732.855399183332</v>
      </c>
      <c r="O12" s="40">
        <v>105.14767901915874</v>
      </c>
    </row>
    <row r="13" spans="1:15" ht="15.75" x14ac:dyDescent="0.25">
      <c r="A13" s="41" t="s">
        <v>25</v>
      </c>
      <c r="B13" s="37" t="s">
        <v>22</v>
      </c>
      <c r="C13" s="37">
        <v>20</v>
      </c>
      <c r="D13" s="38">
        <v>10039.890079800003</v>
      </c>
      <c r="E13" s="38">
        <v>3102.7727850000001</v>
      </c>
      <c r="F13" s="38">
        <v>7153.1341014000009</v>
      </c>
      <c r="G13" s="38">
        <v>0</v>
      </c>
      <c r="H13" s="38">
        <v>8081.2568151609084</v>
      </c>
      <c r="I13" s="38">
        <v>2126.7759889931644</v>
      </c>
      <c r="J13" s="38">
        <v>0</v>
      </c>
      <c r="K13" s="38">
        <v>0</v>
      </c>
      <c r="L13" s="38">
        <v>15269.438853793168</v>
      </c>
      <c r="M13" s="38">
        <v>15234.390916560909</v>
      </c>
      <c r="N13" s="39">
        <v>30503.829770354077</v>
      </c>
      <c r="O13" s="40">
        <v>105.30646381236188</v>
      </c>
    </row>
    <row r="14" spans="1:15" ht="15.75" x14ac:dyDescent="0.25">
      <c r="A14" s="36" t="s">
        <v>26</v>
      </c>
      <c r="B14" s="37" t="s">
        <v>22</v>
      </c>
      <c r="C14" s="37">
        <v>20</v>
      </c>
      <c r="D14" s="38">
        <v>10039.890079800003</v>
      </c>
      <c r="E14" s="38">
        <v>2352.5791799999997</v>
      </c>
      <c r="F14" s="38">
        <v>7153.1341014000009</v>
      </c>
      <c r="G14" s="38">
        <v>0</v>
      </c>
      <c r="H14" s="38">
        <v>8081.2568151609084</v>
      </c>
      <c r="I14" s="38">
        <v>1940.5973990036773</v>
      </c>
      <c r="J14" s="38">
        <v>0</v>
      </c>
      <c r="K14" s="38">
        <v>0</v>
      </c>
      <c r="L14" s="38">
        <v>14333.06665880368</v>
      </c>
      <c r="M14" s="38">
        <v>15234.390916560909</v>
      </c>
      <c r="N14" s="39">
        <v>29567.457575364591</v>
      </c>
      <c r="O14" s="40">
        <v>104.03750000000001</v>
      </c>
    </row>
    <row r="15" spans="1:15" ht="15.75" x14ac:dyDescent="0.25">
      <c r="A15" s="36" t="s">
        <v>27</v>
      </c>
      <c r="B15" s="37" t="s">
        <v>22</v>
      </c>
      <c r="C15" s="37">
        <v>20</v>
      </c>
      <c r="D15" s="38">
        <v>10039.890079800003</v>
      </c>
      <c r="E15" s="38">
        <v>2111.62833</v>
      </c>
      <c r="F15" s="38">
        <v>7153.1341014000009</v>
      </c>
      <c r="G15" s="38">
        <v>0</v>
      </c>
      <c r="H15" s="38">
        <v>8081.2568151609084</v>
      </c>
      <c r="I15" s="38">
        <v>1952.4794676405475</v>
      </c>
      <c r="J15" s="38">
        <v>0</v>
      </c>
      <c r="K15" s="38">
        <v>0</v>
      </c>
      <c r="L15" s="38">
        <v>14103.99787744055</v>
      </c>
      <c r="M15" s="38">
        <v>15234.390916560909</v>
      </c>
      <c r="N15" s="39">
        <v>29338.388794001461</v>
      </c>
      <c r="O15" s="40">
        <v>104.03750000000001</v>
      </c>
    </row>
    <row r="16" spans="1:15" ht="15.75" x14ac:dyDescent="0.25">
      <c r="A16" s="36" t="s">
        <v>28</v>
      </c>
      <c r="B16" s="37" t="s">
        <v>22</v>
      </c>
      <c r="C16" s="37">
        <v>20</v>
      </c>
      <c r="D16" s="38">
        <v>10039.890079800003</v>
      </c>
      <c r="E16" s="38">
        <v>1485.0312750000003</v>
      </c>
      <c r="F16" s="38">
        <v>7153.1341014000009</v>
      </c>
      <c r="G16" s="38">
        <v>0</v>
      </c>
      <c r="H16" s="38">
        <v>8081.2568151609084</v>
      </c>
      <c r="I16" s="38">
        <v>1853.124915854956</v>
      </c>
      <c r="J16" s="42">
        <v>1962.1888650000001</v>
      </c>
      <c r="K16" s="38">
        <v>0</v>
      </c>
      <c r="L16" s="38">
        <v>13378.046270654959</v>
      </c>
      <c r="M16" s="38">
        <v>17196.579781560911</v>
      </c>
      <c r="N16" s="39">
        <v>30574.62605221587</v>
      </c>
      <c r="O16" s="40">
        <v>104.03750000000001</v>
      </c>
    </row>
    <row r="17" spans="1:15" ht="15.75" x14ac:dyDescent="0.25">
      <c r="A17" s="36" t="s">
        <v>29</v>
      </c>
      <c r="B17" s="37" t="s">
        <v>22</v>
      </c>
      <c r="C17" s="37">
        <v>20</v>
      </c>
      <c r="D17" s="38">
        <v>10039.890079800003</v>
      </c>
      <c r="E17" s="38">
        <v>1485.0312750000003</v>
      </c>
      <c r="F17" s="38">
        <v>7153.1341014000009</v>
      </c>
      <c r="G17" s="38">
        <v>0</v>
      </c>
      <c r="H17" s="38">
        <v>8081.2568151609084</v>
      </c>
      <c r="I17" s="38">
        <v>1857.2238185484437</v>
      </c>
      <c r="J17" s="38">
        <v>0</v>
      </c>
      <c r="K17" s="38">
        <v>0</v>
      </c>
      <c r="L17" s="38">
        <v>13382.145173348446</v>
      </c>
      <c r="M17" s="38">
        <v>15234.390916560909</v>
      </c>
      <c r="N17" s="39">
        <v>28616.536089909358</v>
      </c>
      <c r="O17" s="40">
        <v>104.03750000000001</v>
      </c>
    </row>
    <row r="18" spans="1:15" ht="15.75" x14ac:dyDescent="0.25">
      <c r="A18" s="36" t="s">
        <v>30</v>
      </c>
      <c r="B18" s="37" t="s">
        <v>31</v>
      </c>
      <c r="C18" s="37">
        <v>16</v>
      </c>
      <c r="D18" s="38">
        <v>8355.9207942000012</v>
      </c>
      <c r="E18" s="38">
        <v>1000.2581400000001</v>
      </c>
      <c r="F18" s="38">
        <v>5692.88331045</v>
      </c>
      <c r="G18" s="38">
        <v>0</v>
      </c>
      <c r="H18" s="38">
        <v>7948.2551735849584</v>
      </c>
      <c r="I18" s="38">
        <v>1765.8316300100855</v>
      </c>
      <c r="J18" s="38">
        <v>0</v>
      </c>
      <c r="K18" s="38">
        <v>627.5876878765506</v>
      </c>
      <c r="L18" s="38">
        <v>11122.010564210086</v>
      </c>
      <c r="M18" s="38">
        <v>14268.726171911509</v>
      </c>
      <c r="N18" s="39">
        <v>25390.736736121595</v>
      </c>
      <c r="O18" s="40">
        <v>99.152830294057992</v>
      </c>
    </row>
    <row r="19" spans="1:15" ht="15.75" x14ac:dyDescent="0.25">
      <c r="A19" s="36" t="s">
        <v>30</v>
      </c>
      <c r="B19" s="37" t="s">
        <v>31</v>
      </c>
      <c r="C19" s="37">
        <v>16</v>
      </c>
      <c r="D19" s="38">
        <v>8355.9207942000012</v>
      </c>
      <c r="E19" s="38">
        <v>2250.5808150000003</v>
      </c>
      <c r="F19" s="38">
        <v>5692.88331045</v>
      </c>
      <c r="G19" s="38">
        <v>0</v>
      </c>
      <c r="H19" s="38">
        <v>7948.2551735849584</v>
      </c>
      <c r="I19" s="38">
        <v>1765.8316300100855</v>
      </c>
      <c r="J19" s="38">
        <v>0</v>
      </c>
      <c r="K19" s="38">
        <v>627.5876878765506</v>
      </c>
      <c r="L19" s="38">
        <v>12372.333239210087</v>
      </c>
      <c r="M19" s="38">
        <v>14268.726171911509</v>
      </c>
      <c r="N19" s="39">
        <v>26641.059411121598</v>
      </c>
      <c r="O19" s="40">
        <v>104.03543899090293</v>
      </c>
    </row>
    <row r="20" spans="1:15" ht="15.75" x14ac:dyDescent="0.25">
      <c r="A20" s="36" t="s">
        <v>30</v>
      </c>
      <c r="B20" s="37" t="s">
        <v>31</v>
      </c>
      <c r="C20" s="37">
        <v>16</v>
      </c>
      <c r="D20" s="38">
        <v>8355.9207942000012</v>
      </c>
      <c r="E20" s="38">
        <v>2750.7098850000002</v>
      </c>
      <c r="F20" s="38">
        <v>5692.88331045</v>
      </c>
      <c r="G20" s="38">
        <v>0</v>
      </c>
      <c r="H20" s="38">
        <v>7948.2551735849584</v>
      </c>
      <c r="I20" s="38">
        <v>1765.8316300100855</v>
      </c>
      <c r="J20" s="38">
        <v>0</v>
      </c>
      <c r="K20" s="38">
        <v>627.5876878765506</v>
      </c>
      <c r="L20" s="38">
        <v>12872.462309210086</v>
      </c>
      <c r="M20" s="38">
        <v>14268.726171911509</v>
      </c>
      <c r="N20" s="39">
        <v>27141.188481121593</v>
      </c>
      <c r="O20" s="40">
        <v>105.9884824696409</v>
      </c>
    </row>
    <row r="21" spans="1:15" ht="15.75" x14ac:dyDescent="0.25">
      <c r="A21" s="36" t="s">
        <v>30</v>
      </c>
      <c r="B21" s="37" t="s">
        <v>31</v>
      </c>
      <c r="C21" s="37">
        <v>16</v>
      </c>
      <c r="D21" s="38">
        <v>8355.9207942000012</v>
      </c>
      <c r="E21" s="38">
        <v>0</v>
      </c>
      <c r="F21" s="38">
        <v>5692.88331045</v>
      </c>
      <c r="G21" s="38">
        <v>0</v>
      </c>
      <c r="H21" s="38">
        <v>7948.2551735849584</v>
      </c>
      <c r="I21" s="38">
        <v>1510.7863602746686</v>
      </c>
      <c r="J21" s="38">
        <v>0</v>
      </c>
      <c r="K21" s="38">
        <v>627.5876878765506</v>
      </c>
      <c r="L21" s="38">
        <v>9866.7071544746705</v>
      </c>
      <c r="M21" s="38">
        <v>14268.726171911509</v>
      </c>
      <c r="N21" s="39">
        <v>24135.433326386177</v>
      </c>
      <c r="O21" s="40">
        <v>101.02037851019163</v>
      </c>
    </row>
    <row r="22" spans="1:15" ht="15.75" x14ac:dyDescent="0.25">
      <c r="A22" s="36" t="s">
        <v>32</v>
      </c>
      <c r="B22" s="37" t="s">
        <v>31</v>
      </c>
      <c r="C22" s="37">
        <v>16</v>
      </c>
      <c r="D22" s="38">
        <v>8355.9207942000012</v>
      </c>
      <c r="E22" s="38">
        <v>2000.5162800000003</v>
      </c>
      <c r="F22" s="38">
        <v>5692.88331045</v>
      </c>
      <c r="G22" s="38">
        <v>0</v>
      </c>
      <c r="H22" s="38">
        <v>7367.1478416083373</v>
      </c>
      <c r="I22" s="38">
        <v>1665.3336231950277</v>
      </c>
      <c r="J22" s="38">
        <v>0</v>
      </c>
      <c r="K22" s="38">
        <v>0</v>
      </c>
      <c r="L22" s="38">
        <v>12021.77069739503</v>
      </c>
      <c r="M22" s="38">
        <v>13060.031152058338</v>
      </c>
      <c r="N22" s="39">
        <v>25081.801849453368</v>
      </c>
      <c r="O22" s="40">
        <v>105.52004149381632</v>
      </c>
    </row>
    <row r="23" spans="1:15" ht="15.75" x14ac:dyDescent="0.25">
      <c r="A23" s="36" t="s">
        <v>33</v>
      </c>
      <c r="B23" s="37" t="s">
        <v>31</v>
      </c>
      <c r="C23" s="37">
        <v>16</v>
      </c>
      <c r="D23" s="38">
        <v>8355.9207942000012</v>
      </c>
      <c r="E23" s="38">
        <v>1379.6620950000001</v>
      </c>
      <c r="F23" s="38">
        <v>5692.88331045</v>
      </c>
      <c r="G23" s="38">
        <v>0</v>
      </c>
      <c r="H23" s="38">
        <v>7876.3969548965797</v>
      </c>
      <c r="I23" s="38">
        <v>1578.9114381963757</v>
      </c>
      <c r="J23" s="38">
        <v>0</v>
      </c>
      <c r="K23" s="38">
        <v>639.52214226895728</v>
      </c>
      <c r="L23" s="38">
        <v>11314.494327396376</v>
      </c>
      <c r="M23" s="38">
        <v>14208.802407615538</v>
      </c>
      <c r="N23" s="39">
        <v>25523.296735011914</v>
      </c>
      <c r="O23" s="40">
        <v>105.0669350979981</v>
      </c>
    </row>
    <row r="24" spans="1:15" ht="15.75" x14ac:dyDescent="0.25">
      <c r="A24" s="36" t="s">
        <v>33</v>
      </c>
      <c r="B24" s="37" t="s">
        <v>31</v>
      </c>
      <c r="C24" s="37">
        <v>16</v>
      </c>
      <c r="D24" s="38">
        <v>8355.9207942000012</v>
      </c>
      <c r="E24" s="38">
        <v>1629.7266300000001</v>
      </c>
      <c r="F24" s="38">
        <v>5692.88331045</v>
      </c>
      <c r="G24" s="38">
        <v>0</v>
      </c>
      <c r="H24" s="38">
        <v>7876.3969548965797</v>
      </c>
      <c r="I24" s="38">
        <v>1578.9114381963757</v>
      </c>
      <c r="J24" s="38">
        <v>0</v>
      </c>
      <c r="K24" s="38">
        <v>639.52214226895728</v>
      </c>
      <c r="L24" s="38">
        <v>11564.558862396378</v>
      </c>
      <c r="M24" s="38">
        <v>14208.802407615538</v>
      </c>
      <c r="N24" s="39">
        <v>25773.361270011916</v>
      </c>
      <c r="O24" s="40">
        <v>106.09632853968131</v>
      </c>
    </row>
    <row r="25" spans="1:15" ht="15.75" x14ac:dyDescent="0.25">
      <c r="A25" s="36" t="s">
        <v>33</v>
      </c>
      <c r="B25" s="37" t="s">
        <v>34</v>
      </c>
      <c r="C25" s="37">
        <v>14</v>
      </c>
      <c r="D25" s="38">
        <v>8355.9207942000012</v>
      </c>
      <c r="E25" s="38">
        <v>1441.46037</v>
      </c>
      <c r="F25" s="38">
        <v>5692.88331045</v>
      </c>
      <c r="G25" s="38">
        <v>0</v>
      </c>
      <c r="H25" s="38">
        <v>7876.3969548965797</v>
      </c>
      <c r="I25" s="38">
        <v>1578.9114381963757</v>
      </c>
      <c r="J25" s="38">
        <v>0</v>
      </c>
      <c r="K25" s="38">
        <v>639.52214226895728</v>
      </c>
      <c r="L25" s="38">
        <v>11376.292602396377</v>
      </c>
      <c r="M25" s="38">
        <v>14208.802407615538</v>
      </c>
      <c r="N25" s="39">
        <v>25585.095010011915</v>
      </c>
      <c r="O25" s="40">
        <v>117.70487361730926</v>
      </c>
    </row>
    <row r="26" spans="1:15" ht="15.75" x14ac:dyDescent="0.25">
      <c r="A26" s="36" t="s">
        <v>33</v>
      </c>
      <c r="B26" s="37" t="s">
        <v>34</v>
      </c>
      <c r="C26" s="37">
        <v>14</v>
      </c>
      <c r="D26" s="38">
        <v>7647.8998302000009</v>
      </c>
      <c r="E26" s="38">
        <v>753.06504000000007</v>
      </c>
      <c r="F26" s="38">
        <v>4962.3865010999998</v>
      </c>
      <c r="G26" s="38">
        <v>0</v>
      </c>
      <c r="H26" s="38">
        <v>7876.3969548965797</v>
      </c>
      <c r="I26" s="38">
        <v>1410.8775560176252</v>
      </c>
      <c r="J26" s="38">
        <v>0</v>
      </c>
      <c r="K26" s="38">
        <v>639.52214226895728</v>
      </c>
      <c r="L26" s="38">
        <v>9811.8424262176268</v>
      </c>
      <c r="M26" s="38">
        <v>13478.305598265537</v>
      </c>
      <c r="N26" s="39">
        <v>23290.148024483162</v>
      </c>
      <c r="O26" s="40">
        <v>103.70140448165471</v>
      </c>
    </row>
    <row r="27" spans="1:15" ht="15.75" x14ac:dyDescent="0.25">
      <c r="A27" s="36" t="s">
        <v>35</v>
      </c>
      <c r="B27" s="37" t="s">
        <v>31</v>
      </c>
      <c r="C27" s="37">
        <v>16</v>
      </c>
      <c r="D27" s="38">
        <v>8355.9207942000012</v>
      </c>
      <c r="E27" s="38">
        <v>1441.46037</v>
      </c>
      <c r="F27" s="38">
        <v>5692.88331045</v>
      </c>
      <c r="G27" s="38">
        <v>0</v>
      </c>
      <c r="H27" s="38">
        <v>7876.3969548965797</v>
      </c>
      <c r="I27" s="38">
        <v>1578.9114381963757</v>
      </c>
      <c r="J27" s="38">
        <v>0</v>
      </c>
      <c r="K27" s="38">
        <v>639.52214226895728</v>
      </c>
      <c r="L27" s="38">
        <v>11376.292602396377</v>
      </c>
      <c r="M27" s="38">
        <v>14208.802407615538</v>
      </c>
      <c r="N27" s="39">
        <v>25585.095010011915</v>
      </c>
      <c r="O27" s="40">
        <v>105.98795043932236</v>
      </c>
    </row>
    <row r="28" spans="1:15" ht="15.75" x14ac:dyDescent="0.25">
      <c r="A28" s="36" t="s">
        <v>35</v>
      </c>
      <c r="B28" s="37" t="s">
        <v>31</v>
      </c>
      <c r="C28" s="37">
        <v>16</v>
      </c>
      <c r="D28" s="38">
        <v>8355.9207942000012</v>
      </c>
      <c r="E28" s="38">
        <v>1756.1946150000001</v>
      </c>
      <c r="F28" s="38">
        <v>5692.88331045</v>
      </c>
      <c r="G28" s="38">
        <v>0</v>
      </c>
      <c r="H28" s="38">
        <v>10447.955421642188</v>
      </c>
      <c r="I28" s="38">
        <v>1552.4183523379338</v>
      </c>
      <c r="J28" s="38">
        <v>0</v>
      </c>
      <c r="K28" s="38">
        <v>602.0726474514056</v>
      </c>
      <c r="L28" s="38">
        <v>11664.533761537936</v>
      </c>
      <c r="M28" s="38">
        <v>16742.911379543591</v>
      </c>
      <c r="N28" s="39">
        <v>28407.445141081527</v>
      </c>
      <c r="O28" s="40">
        <v>105.13558396153229</v>
      </c>
    </row>
    <row r="29" spans="1:15" ht="15.75" x14ac:dyDescent="0.25">
      <c r="A29" s="36" t="s">
        <v>35</v>
      </c>
      <c r="B29" s="37" t="s">
        <v>31</v>
      </c>
      <c r="C29" s="37">
        <v>16</v>
      </c>
      <c r="D29" s="38">
        <v>8355.9207942000012</v>
      </c>
      <c r="E29" s="38">
        <v>1441.46037</v>
      </c>
      <c r="F29" s="38">
        <v>5692.88331045</v>
      </c>
      <c r="G29" s="38">
        <v>0</v>
      </c>
      <c r="H29" s="38">
        <v>10447.955421642188</v>
      </c>
      <c r="I29" s="38">
        <v>1633.8959163066081</v>
      </c>
      <c r="J29" s="38">
        <v>0</v>
      </c>
      <c r="K29" s="38">
        <v>602.0726474514056</v>
      </c>
      <c r="L29" s="38">
        <v>11431.27708050661</v>
      </c>
      <c r="M29" s="38">
        <v>16742.911379543591</v>
      </c>
      <c r="N29" s="39">
        <v>28174.188460050202</v>
      </c>
      <c r="O29" s="40">
        <v>104.64502384030089</v>
      </c>
    </row>
    <row r="30" spans="1:15" ht="15.75" x14ac:dyDescent="0.25">
      <c r="A30" s="36" t="s">
        <v>35</v>
      </c>
      <c r="B30" s="37" t="s">
        <v>31</v>
      </c>
      <c r="C30" s="37">
        <v>16</v>
      </c>
      <c r="D30" s="38">
        <v>8355.9207942000012</v>
      </c>
      <c r="E30" s="38">
        <v>2194.5254100000002</v>
      </c>
      <c r="F30" s="38">
        <v>5692.88331045</v>
      </c>
      <c r="G30" s="38">
        <v>0</v>
      </c>
      <c r="H30" s="38">
        <v>10447.955421642188</v>
      </c>
      <c r="I30" s="38">
        <v>1603.6290635298308</v>
      </c>
      <c r="J30" s="38">
        <v>0</v>
      </c>
      <c r="K30" s="38">
        <v>602.0726474514056</v>
      </c>
      <c r="L30" s="38">
        <v>12154.075267729833</v>
      </c>
      <c r="M30" s="38">
        <v>16742.911379543591</v>
      </c>
      <c r="N30" s="39">
        <v>28896.986647273425</v>
      </c>
      <c r="O30" s="40">
        <v>105.53365019338504</v>
      </c>
    </row>
    <row r="31" spans="1:15" ht="15.75" x14ac:dyDescent="0.25">
      <c r="A31" s="36" t="s">
        <v>35</v>
      </c>
      <c r="B31" s="37" t="s">
        <v>31</v>
      </c>
      <c r="C31" s="37">
        <v>16</v>
      </c>
      <c r="D31" s="38">
        <v>8355.9207942000012</v>
      </c>
      <c r="E31" s="38">
        <v>1944.460875</v>
      </c>
      <c r="F31" s="38">
        <v>5692.88331045</v>
      </c>
      <c r="G31" s="38">
        <v>0</v>
      </c>
      <c r="H31" s="38">
        <v>10447.955421642188</v>
      </c>
      <c r="I31" s="38">
        <v>1688.122353143312</v>
      </c>
      <c r="J31" s="38">
        <v>0</v>
      </c>
      <c r="K31" s="38">
        <v>602.0726474514056</v>
      </c>
      <c r="L31" s="38">
        <v>11988.504022343313</v>
      </c>
      <c r="M31" s="38">
        <v>16742.911379543591</v>
      </c>
      <c r="N31" s="39">
        <v>28731.415401886905</v>
      </c>
      <c r="O31" s="40">
        <v>104.18136938550084</v>
      </c>
    </row>
    <row r="32" spans="1:15" ht="15.75" x14ac:dyDescent="0.25">
      <c r="A32" s="36" t="s">
        <v>35</v>
      </c>
      <c r="B32" s="37" t="s">
        <v>31</v>
      </c>
      <c r="C32" s="37">
        <v>16</v>
      </c>
      <c r="D32" s="38">
        <v>8355.9207942000012</v>
      </c>
      <c r="E32" s="38">
        <v>2194.5254100000002</v>
      </c>
      <c r="F32" s="38">
        <v>5692.88331045</v>
      </c>
      <c r="G32" s="38">
        <v>0</v>
      </c>
      <c r="H32" s="38">
        <v>10447.955421642188</v>
      </c>
      <c r="I32" s="38">
        <v>1708.1108968932383</v>
      </c>
      <c r="J32" s="38">
        <v>0</v>
      </c>
      <c r="K32" s="38">
        <v>602.0726474514056</v>
      </c>
      <c r="L32" s="38">
        <v>12258.55710109324</v>
      </c>
      <c r="M32" s="38">
        <v>16742.911379543591</v>
      </c>
      <c r="N32" s="39">
        <v>29001.468480636831</v>
      </c>
      <c r="O32" s="40">
        <v>106.56708647806141</v>
      </c>
    </row>
    <row r="33" spans="1:15" ht="15.75" x14ac:dyDescent="0.25">
      <c r="A33" s="36" t="s">
        <v>35</v>
      </c>
      <c r="B33" s="37" t="s">
        <v>31</v>
      </c>
      <c r="C33" s="37">
        <v>16</v>
      </c>
      <c r="D33" s="38">
        <v>8355.9207942000012</v>
      </c>
      <c r="E33" s="38">
        <v>1379.6620950000001</v>
      </c>
      <c r="F33" s="38">
        <v>5692.88331045</v>
      </c>
      <c r="G33" s="38">
        <v>0</v>
      </c>
      <c r="H33" s="38">
        <v>10447.955421642188</v>
      </c>
      <c r="I33" s="38">
        <v>1641.6662960116419</v>
      </c>
      <c r="J33" s="38">
        <v>0</v>
      </c>
      <c r="K33" s="38">
        <v>602.0726474514056</v>
      </c>
      <c r="L33" s="38">
        <v>11377.249185211644</v>
      </c>
      <c r="M33" s="38">
        <v>16742.911379543591</v>
      </c>
      <c r="N33" s="39">
        <v>28120.160564755235</v>
      </c>
      <c r="O33" s="40">
        <v>101.02316899202179</v>
      </c>
    </row>
    <row r="34" spans="1:15" ht="15.75" x14ac:dyDescent="0.25">
      <c r="A34" s="36" t="s">
        <v>35</v>
      </c>
      <c r="B34" s="37" t="s">
        <v>31</v>
      </c>
      <c r="C34" s="37">
        <v>16</v>
      </c>
      <c r="D34" s="38">
        <v>8355.9207942000012</v>
      </c>
      <c r="E34" s="38">
        <v>2006.2591499999999</v>
      </c>
      <c r="F34" s="38">
        <v>5692.88331045</v>
      </c>
      <c r="G34" s="38">
        <v>0</v>
      </c>
      <c r="H34" s="38">
        <v>10447.955421642188</v>
      </c>
      <c r="I34" s="38">
        <v>1760.4321842159909</v>
      </c>
      <c r="J34" s="38">
        <v>0</v>
      </c>
      <c r="K34" s="38">
        <v>602.0726474514056</v>
      </c>
      <c r="L34" s="38">
        <v>12122.612128415993</v>
      </c>
      <c r="M34" s="38">
        <v>16742.911379543591</v>
      </c>
      <c r="N34" s="39">
        <v>28865.523507959584</v>
      </c>
      <c r="O34" s="40">
        <v>104.30120186906734</v>
      </c>
    </row>
    <row r="35" spans="1:15" ht="15.75" x14ac:dyDescent="0.25">
      <c r="A35" s="36" t="s">
        <v>35</v>
      </c>
      <c r="B35" s="37" t="s">
        <v>31</v>
      </c>
      <c r="C35" s="37">
        <v>16</v>
      </c>
      <c r="D35" s="38">
        <v>8355.9207942000012</v>
      </c>
      <c r="E35" s="38">
        <v>1191.395835</v>
      </c>
      <c r="F35" s="38">
        <v>5692.88331045</v>
      </c>
      <c r="G35" s="38">
        <v>0</v>
      </c>
      <c r="H35" s="38">
        <v>10447.955421642188</v>
      </c>
      <c r="I35" s="38">
        <v>1712.8600711370293</v>
      </c>
      <c r="J35" s="38">
        <v>0</v>
      </c>
      <c r="K35" s="38">
        <v>602.0726474514056</v>
      </c>
      <c r="L35" s="38">
        <v>11260.17670033703</v>
      </c>
      <c r="M35" s="38">
        <v>16742.911379543591</v>
      </c>
      <c r="N35" s="39">
        <v>28003.088079880621</v>
      </c>
      <c r="O35" s="40">
        <v>104.25712979462425</v>
      </c>
    </row>
    <row r="36" spans="1:15" ht="15.75" x14ac:dyDescent="0.25">
      <c r="A36" s="36" t="s">
        <v>35</v>
      </c>
      <c r="B36" s="37" t="s">
        <v>31</v>
      </c>
      <c r="C36" s="37">
        <v>16</v>
      </c>
      <c r="D36" s="38">
        <v>8355.9207942000012</v>
      </c>
      <c r="E36" s="38">
        <v>2006.2591499999999</v>
      </c>
      <c r="F36" s="38">
        <v>5692.88331045</v>
      </c>
      <c r="G36" s="38">
        <v>0</v>
      </c>
      <c r="H36" s="38">
        <v>10447.955421642188</v>
      </c>
      <c r="I36" s="38">
        <v>1579.3808758043197</v>
      </c>
      <c r="J36" s="38">
        <v>0</v>
      </c>
      <c r="K36" s="38">
        <v>602.0726474514056</v>
      </c>
      <c r="L36" s="38">
        <v>11941.560820004321</v>
      </c>
      <c r="M36" s="38">
        <v>16742.911379543591</v>
      </c>
      <c r="N36" s="39">
        <v>28684.472199547912</v>
      </c>
      <c r="O36" s="40">
        <v>104.95229331807444</v>
      </c>
    </row>
    <row r="37" spans="1:15" ht="15.75" x14ac:dyDescent="0.25">
      <c r="A37" s="36" t="s">
        <v>35</v>
      </c>
      <c r="B37" s="37" t="s">
        <v>31</v>
      </c>
      <c r="C37" s="37">
        <v>16</v>
      </c>
      <c r="D37" s="38">
        <v>8355.9207942000012</v>
      </c>
      <c r="E37" s="38">
        <v>1441.46037</v>
      </c>
      <c r="F37" s="38">
        <v>5692.88331045</v>
      </c>
      <c r="G37" s="38">
        <v>0</v>
      </c>
      <c r="H37" s="38">
        <v>10447.955421642188</v>
      </c>
      <c r="I37" s="38">
        <v>1683.3530862392588</v>
      </c>
      <c r="J37" s="38">
        <v>0</v>
      </c>
      <c r="K37" s="38">
        <v>602.0726474514056</v>
      </c>
      <c r="L37" s="38">
        <v>11480.73425043926</v>
      </c>
      <c r="M37" s="38">
        <v>16742.911379543591</v>
      </c>
      <c r="N37" s="39">
        <v>28223.64562998285</v>
      </c>
      <c r="O37" s="40">
        <v>105.34797031326087</v>
      </c>
    </row>
    <row r="38" spans="1:15" ht="15.75" x14ac:dyDescent="0.25">
      <c r="A38" s="36" t="s">
        <v>35</v>
      </c>
      <c r="B38" s="37" t="s">
        <v>31</v>
      </c>
      <c r="C38" s="37">
        <v>16</v>
      </c>
      <c r="D38" s="38">
        <v>8355.9207942000012</v>
      </c>
      <c r="E38" s="38">
        <v>1441.46037</v>
      </c>
      <c r="F38" s="38">
        <v>5692.88331045</v>
      </c>
      <c r="G38" s="38">
        <v>0</v>
      </c>
      <c r="H38" s="38">
        <v>10447.955421642188</v>
      </c>
      <c r="I38" s="38">
        <v>1572.3758437947272</v>
      </c>
      <c r="J38" s="38">
        <v>0</v>
      </c>
      <c r="K38" s="38">
        <v>602.0726474514056</v>
      </c>
      <c r="L38" s="38">
        <v>11369.757007994729</v>
      </c>
      <c r="M38" s="38">
        <v>16742.911379543591</v>
      </c>
      <c r="N38" s="39">
        <v>28112.668387538321</v>
      </c>
      <c r="O38" s="40">
        <v>102.88549328727008</v>
      </c>
    </row>
    <row r="39" spans="1:15" ht="15.75" x14ac:dyDescent="0.25">
      <c r="A39" s="36" t="s">
        <v>35</v>
      </c>
      <c r="B39" s="37" t="s">
        <v>31</v>
      </c>
      <c r="C39" s="37">
        <v>16</v>
      </c>
      <c r="D39" s="38">
        <v>8355.9207942000012</v>
      </c>
      <c r="E39" s="38">
        <v>1756.1946150000001</v>
      </c>
      <c r="F39" s="38">
        <v>5692.88331045</v>
      </c>
      <c r="G39" s="38">
        <v>0</v>
      </c>
      <c r="H39" s="38">
        <v>10447.955421642188</v>
      </c>
      <c r="I39" s="38">
        <v>1683.3530862392588</v>
      </c>
      <c r="J39" s="38">
        <v>0</v>
      </c>
      <c r="K39" s="38">
        <v>602.0726474514056</v>
      </c>
      <c r="L39" s="38">
        <v>11795.46849543926</v>
      </c>
      <c r="M39" s="38">
        <v>16742.911379543591</v>
      </c>
      <c r="N39" s="39">
        <v>28538.379874982849</v>
      </c>
      <c r="O39" s="40">
        <v>106.52275171228763</v>
      </c>
    </row>
    <row r="40" spans="1:15" ht="15.75" x14ac:dyDescent="0.25">
      <c r="A40" s="36" t="s">
        <v>36</v>
      </c>
      <c r="B40" s="37" t="s">
        <v>34</v>
      </c>
      <c r="C40" s="37">
        <v>14</v>
      </c>
      <c r="D40" s="38">
        <v>7647.8998302000009</v>
      </c>
      <c r="E40" s="38">
        <v>2070.92886</v>
      </c>
      <c r="F40" s="38">
        <v>4962.3865010999998</v>
      </c>
      <c r="G40" s="38">
        <v>0</v>
      </c>
      <c r="H40" s="38">
        <v>8420.1710250000015</v>
      </c>
      <c r="I40" s="38">
        <v>1683.3421266063883</v>
      </c>
      <c r="J40" s="38">
        <v>0</v>
      </c>
      <c r="K40" s="38">
        <v>602.0726474514056</v>
      </c>
      <c r="L40" s="38">
        <v>11402.170816806389</v>
      </c>
      <c r="M40" s="38">
        <v>13984.630173551406</v>
      </c>
      <c r="N40" s="39">
        <v>25386.800990357795</v>
      </c>
      <c r="O40" s="40">
        <v>102.64483846762829</v>
      </c>
    </row>
    <row r="41" spans="1:15" ht="15.75" x14ac:dyDescent="0.25">
      <c r="A41" s="43" t="s">
        <v>17</v>
      </c>
      <c r="B41" s="44">
        <v>32</v>
      </c>
      <c r="C41" s="44"/>
      <c r="D41" s="45">
        <v>286553.52997110016</v>
      </c>
      <c r="E41" s="45">
        <v>61840.098075000009</v>
      </c>
      <c r="F41" s="45">
        <v>198469.46273735003</v>
      </c>
      <c r="G41" s="45">
        <v>3064.3113697000003</v>
      </c>
      <c r="H41" s="45">
        <v>297212.64317000675</v>
      </c>
      <c r="I41" s="45">
        <v>55445.189458380431</v>
      </c>
      <c r="J41" s="45">
        <v>14894.937173562372</v>
      </c>
      <c r="K41" s="45">
        <v>13534.905879719257</v>
      </c>
      <c r="L41" s="45">
        <v>403838.81750448054</v>
      </c>
      <c r="M41" s="45">
        <v>527176.2603303385</v>
      </c>
      <c r="N41" s="45">
        <v>931015.07783481863</v>
      </c>
      <c r="O41" s="40">
        <v>104.64321370631967</v>
      </c>
    </row>
    <row r="42" spans="1:15" ht="17.45" customHeight="1" x14ac:dyDescent="0.25">
      <c r="A42" s="46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18.75" thickBot="1" x14ac:dyDescent="0.3">
      <c r="A43" s="50"/>
      <c r="B43" s="51"/>
      <c r="C43" s="51"/>
      <c r="D43" s="52"/>
      <c r="E43" s="53" t="s">
        <v>37</v>
      </c>
      <c r="F43" s="52"/>
      <c r="G43" s="52"/>
      <c r="H43" s="52"/>
      <c r="I43" s="52"/>
      <c r="J43" s="52"/>
      <c r="K43" s="52"/>
      <c r="L43" s="52"/>
      <c r="M43" s="52"/>
      <c r="N43" s="52"/>
      <c r="O43" s="49"/>
    </row>
    <row r="44" spans="1:15" ht="15.75" x14ac:dyDescent="0.25">
      <c r="A44" s="29" t="s">
        <v>38</v>
      </c>
      <c r="B44" s="54"/>
      <c r="C44" s="54"/>
      <c r="D44" s="55"/>
      <c r="E44" s="54"/>
      <c r="F44" s="55"/>
      <c r="G44" s="55"/>
      <c r="H44" s="54"/>
      <c r="I44" s="54"/>
      <c r="J44" s="54"/>
      <c r="K44" s="54"/>
      <c r="L44" s="54"/>
      <c r="M44" s="54"/>
      <c r="N44" s="56"/>
      <c r="O44" s="49"/>
    </row>
    <row r="45" spans="1:15" ht="15.75" x14ac:dyDescent="0.25">
      <c r="A45" s="57" t="s">
        <v>18</v>
      </c>
      <c r="B45" s="58"/>
      <c r="C45" s="58"/>
      <c r="D45" s="59" t="s">
        <v>39</v>
      </c>
      <c r="E45" s="59" t="s">
        <v>40</v>
      </c>
      <c r="F45" s="59" t="s">
        <v>41</v>
      </c>
      <c r="G45" s="59"/>
      <c r="H45" s="59" t="s">
        <v>42</v>
      </c>
      <c r="I45" s="59" t="s">
        <v>12</v>
      </c>
      <c r="J45" s="59"/>
      <c r="K45" s="59" t="s">
        <v>14</v>
      </c>
      <c r="L45" s="59" t="s">
        <v>15</v>
      </c>
      <c r="M45" s="59" t="s">
        <v>43</v>
      </c>
      <c r="N45" s="60" t="s">
        <v>17</v>
      </c>
    </row>
    <row r="46" spans="1:15" ht="15.75" x14ac:dyDescent="0.25">
      <c r="A46" s="61" t="s">
        <v>44</v>
      </c>
      <c r="B46" s="37" t="s">
        <v>31</v>
      </c>
      <c r="C46" s="37">
        <v>16</v>
      </c>
      <c r="D46" s="62">
        <v>8290.3841605199996</v>
      </c>
      <c r="E46" s="62">
        <v>0</v>
      </c>
      <c r="F46" s="62">
        <v>5648.2332452700002</v>
      </c>
      <c r="G46" s="62">
        <v>0</v>
      </c>
      <c r="H46" s="62">
        <v>7814.6212925052332</v>
      </c>
      <c r="I46" s="62">
        <v>1566.5278190732668</v>
      </c>
      <c r="J46" s="62">
        <v>0</v>
      </c>
      <c r="K46" s="62">
        <v>634.50628232959298</v>
      </c>
      <c r="L46" s="62">
        <v>9856.9119795932656</v>
      </c>
      <c r="M46" s="62">
        <v>14097.360820104826</v>
      </c>
      <c r="N46" s="62">
        <v>23954.27279969809</v>
      </c>
      <c r="O46" s="40">
        <v>104.03749999999998</v>
      </c>
    </row>
    <row r="47" spans="1:15" ht="15.75" x14ac:dyDescent="0.25">
      <c r="A47" s="63" t="s">
        <v>45</v>
      </c>
      <c r="B47" s="64" t="s">
        <v>31</v>
      </c>
      <c r="C47" s="64">
        <v>16</v>
      </c>
      <c r="D47" s="62">
        <v>708.02096399999994</v>
      </c>
      <c r="E47" s="62">
        <v>0</v>
      </c>
      <c r="F47" s="62">
        <v>730.49680935000026</v>
      </c>
      <c r="G47" s="62">
        <v>0</v>
      </c>
      <c r="H47" s="62">
        <v>0</v>
      </c>
      <c r="I47" s="62">
        <v>306.12525634437281</v>
      </c>
      <c r="J47" s="5">
        <v>0</v>
      </c>
      <c r="K47" s="62">
        <v>0</v>
      </c>
      <c r="L47" s="62">
        <v>1014.1462203443728</v>
      </c>
      <c r="M47" s="62">
        <v>730.49680935000026</v>
      </c>
      <c r="N47" s="62">
        <v>1744.6430296943731</v>
      </c>
      <c r="O47" s="40">
        <v>104.03750000000002</v>
      </c>
    </row>
    <row r="48" spans="1:15" ht="15.75" x14ac:dyDescent="0.25">
      <c r="A48" s="61" t="s">
        <v>32</v>
      </c>
      <c r="B48" s="37" t="s">
        <v>31</v>
      </c>
      <c r="C48" s="37">
        <v>16</v>
      </c>
      <c r="D48" s="62">
        <v>6436.4699488115748</v>
      </c>
      <c r="E48" s="62">
        <v>578.65657500000009</v>
      </c>
      <c r="F48" s="62">
        <v>4383.5201490465006</v>
      </c>
      <c r="G48" s="62">
        <v>0</v>
      </c>
      <c r="H48" s="62">
        <v>5683.0178450166704</v>
      </c>
      <c r="I48" s="62">
        <v>1284.6383569326445</v>
      </c>
      <c r="J48" s="62">
        <v>0</v>
      </c>
      <c r="K48" s="62">
        <v>0</v>
      </c>
      <c r="L48" s="62">
        <v>8299.7648807442201</v>
      </c>
      <c r="M48" s="62">
        <v>10066.537994063172</v>
      </c>
      <c r="N48" s="62">
        <v>18366.302874807392</v>
      </c>
      <c r="O48" s="40">
        <v>104.10028546104242</v>
      </c>
    </row>
    <row r="49" spans="1:16" ht="15.75" x14ac:dyDescent="0.25">
      <c r="A49" s="61" t="s">
        <v>46</v>
      </c>
      <c r="B49" s="37" t="s">
        <v>31</v>
      </c>
      <c r="C49" s="37">
        <v>16</v>
      </c>
      <c r="D49" s="62">
        <v>1919.4508453884262</v>
      </c>
      <c r="E49" s="62">
        <v>0</v>
      </c>
      <c r="F49" s="62">
        <v>1309.3631614034998</v>
      </c>
      <c r="G49" s="62">
        <v>0</v>
      </c>
      <c r="H49" s="62">
        <v>1684.1299965916667</v>
      </c>
      <c r="I49" s="62">
        <v>818.82400056393215</v>
      </c>
      <c r="J49" s="62">
        <v>0</v>
      </c>
      <c r="K49" s="62">
        <v>0</v>
      </c>
      <c r="L49" s="62">
        <v>2738.2748459523582</v>
      </c>
      <c r="M49" s="62">
        <v>2993.4931579951663</v>
      </c>
      <c r="N49" s="62">
        <v>5731.7680039475244</v>
      </c>
      <c r="O49" s="40">
        <v>104.03749999999999</v>
      </c>
    </row>
    <row r="50" spans="1:16" ht="15.75" x14ac:dyDescent="0.25">
      <c r="A50" s="61" t="s">
        <v>47</v>
      </c>
      <c r="B50" s="37" t="s">
        <v>20</v>
      </c>
      <c r="C50" s="37">
        <v>24</v>
      </c>
      <c r="D50" s="62">
        <f>15464.2729941*0.75</f>
        <v>11598.204745575</v>
      </c>
      <c r="E50" s="62">
        <v>0</v>
      </c>
      <c r="F50" s="62">
        <f>9296.8534225*0.75</f>
        <v>6972.6400668750002</v>
      </c>
      <c r="G50" s="62">
        <v>0</v>
      </c>
      <c r="H50" s="62">
        <f>9332.24698*0.75</f>
        <v>6999.1852349999999</v>
      </c>
      <c r="I50" s="62">
        <f>1590.4578837*0.75</f>
        <v>1192.8434127749999</v>
      </c>
      <c r="J50" s="62">
        <v>0</v>
      </c>
      <c r="K50" s="62">
        <v>0</v>
      </c>
      <c r="L50" s="62">
        <f>D50+I50</f>
        <v>12791.04815835</v>
      </c>
      <c r="M50" s="62">
        <f>F50+H50</f>
        <v>13971.825301875</v>
      </c>
      <c r="N50" s="65">
        <f>L50+M50</f>
        <v>26762.873460225001</v>
      </c>
      <c r="O50" s="40">
        <v>115.74295652677371</v>
      </c>
      <c r="P50" s="66">
        <f>N50/2</f>
        <v>13381.4367301125</v>
      </c>
    </row>
    <row r="51" spans="1:16" ht="15.75" x14ac:dyDescent="0.25">
      <c r="A51" s="61" t="s">
        <v>48</v>
      </c>
      <c r="B51" s="37" t="s">
        <v>34</v>
      </c>
      <c r="C51" s="37">
        <v>14</v>
      </c>
      <c r="D51" s="62">
        <v>15295.799660400002</v>
      </c>
      <c r="E51" s="62">
        <v>0</v>
      </c>
      <c r="F51" s="62">
        <v>9924.7730021999996</v>
      </c>
      <c r="G51" s="62">
        <v>0</v>
      </c>
      <c r="H51" s="62">
        <v>20895.910843284375</v>
      </c>
      <c r="I51" s="62">
        <v>3144.7516875894544</v>
      </c>
      <c r="J51" s="62">
        <v>0</v>
      </c>
      <c r="K51" s="62">
        <v>1204.1452949028112</v>
      </c>
      <c r="L51" s="62">
        <v>18440.551347989458</v>
      </c>
      <c r="M51" s="62">
        <v>32024.829140387184</v>
      </c>
      <c r="N51" s="65">
        <v>50465.380488376642</v>
      </c>
      <c r="O51" s="40">
        <v>104.03750000000002</v>
      </c>
    </row>
    <row r="52" spans="1:16" ht="15.75" x14ac:dyDescent="0.25">
      <c r="A52" s="61" t="s">
        <v>49</v>
      </c>
      <c r="B52" s="37" t="s">
        <v>22</v>
      </c>
      <c r="C52" s="37">
        <v>18</v>
      </c>
      <c r="D52" s="62">
        <v>6735.8771424000061</v>
      </c>
      <c r="E52" s="62">
        <v>0</v>
      </c>
      <c r="F52" s="62">
        <v>2919.6101885999997</v>
      </c>
      <c r="G52" s="62">
        <v>0</v>
      </c>
      <c r="H52" s="62">
        <v>0</v>
      </c>
      <c r="I52" s="62">
        <v>1122.6461904000012</v>
      </c>
      <c r="J52" s="62">
        <v>0</v>
      </c>
      <c r="K52" s="62">
        <v>0</v>
      </c>
      <c r="L52" s="62">
        <v>7858.5233328000068</v>
      </c>
      <c r="M52" s="62">
        <v>2919.6101885999997</v>
      </c>
      <c r="N52" s="65">
        <v>10778.133521400006</v>
      </c>
      <c r="O52" s="40">
        <v>104.03749999999998</v>
      </c>
    </row>
    <row r="53" spans="1:16" ht="15.75" x14ac:dyDescent="0.25">
      <c r="A53" s="61" t="s">
        <v>50</v>
      </c>
      <c r="B53" s="37" t="s">
        <v>22</v>
      </c>
      <c r="C53" s="37">
        <v>18</v>
      </c>
      <c r="D53" s="62">
        <v>1683.9692856000015</v>
      </c>
      <c r="E53" s="62">
        <v>0</v>
      </c>
      <c r="F53" s="62">
        <v>729.90254714999992</v>
      </c>
      <c r="G53" s="62">
        <v>0</v>
      </c>
      <c r="H53" s="62">
        <v>1653.0205141421864</v>
      </c>
      <c r="I53" s="62">
        <v>280.66154760000029</v>
      </c>
      <c r="J53" s="62">
        <v>1887.0321750000001</v>
      </c>
      <c r="K53" s="62">
        <v>0</v>
      </c>
      <c r="L53" s="62">
        <v>1964.6308332000017</v>
      </c>
      <c r="M53" s="62">
        <v>4269.9552362921859</v>
      </c>
      <c r="N53" s="65">
        <v>6234.5860694921876</v>
      </c>
      <c r="O53" s="40">
        <v>104.03749999999998</v>
      </c>
    </row>
    <row r="54" spans="1:16" ht="15.75" x14ac:dyDescent="0.25">
      <c r="A54" s="67" t="s">
        <v>51</v>
      </c>
      <c r="B54" s="68" t="s">
        <v>34</v>
      </c>
      <c r="C54" s="68">
        <v>16</v>
      </c>
      <c r="D54" s="69">
        <v>7647.8998302000009</v>
      </c>
      <c r="E54" s="69">
        <v>0</v>
      </c>
      <c r="F54" s="69">
        <v>4962.3865010999998</v>
      </c>
      <c r="G54" s="69">
        <v>0</v>
      </c>
      <c r="H54" s="69">
        <v>10447.955421642188</v>
      </c>
      <c r="I54" s="69">
        <v>1572.3758437947272</v>
      </c>
      <c r="J54" s="69">
        <v>0</v>
      </c>
      <c r="K54" s="69">
        <v>602.0726474514056</v>
      </c>
      <c r="L54" s="69">
        <v>9220.275673994729</v>
      </c>
      <c r="M54" s="69">
        <v>16012.414570193592</v>
      </c>
      <c r="N54" s="48">
        <v>25232.690244188321</v>
      </c>
      <c r="O54" s="40">
        <v>104.03750000000002</v>
      </c>
    </row>
    <row r="55" spans="1:16" ht="15.75" x14ac:dyDescent="0.25">
      <c r="A55" s="67" t="s">
        <v>52</v>
      </c>
      <c r="B55" s="68" t="s">
        <v>22</v>
      </c>
      <c r="C55" s="68">
        <v>18</v>
      </c>
      <c r="D55" s="69">
        <v>10039.890079800003</v>
      </c>
      <c r="E55" s="69">
        <v>0</v>
      </c>
      <c r="F55" s="69">
        <f>6422.7858576*0.5</f>
        <v>3211.3929287999999</v>
      </c>
      <c r="G55" s="69">
        <v>0</v>
      </c>
      <c r="H55" s="69">
        <f>7948.256925*0.5</f>
        <v>3974.1284624999998</v>
      </c>
      <c r="I55" s="69">
        <v>1854.6665708787098</v>
      </c>
      <c r="J55" s="69">
        <v>0</v>
      </c>
      <c r="K55" s="69">
        <v>0</v>
      </c>
      <c r="L55" s="62">
        <f>D55+I55</f>
        <v>11894.556650678713</v>
      </c>
      <c r="M55" s="62">
        <f>F55+H55</f>
        <v>7185.5213912999998</v>
      </c>
      <c r="N55" s="48">
        <v>26265.599433278716</v>
      </c>
      <c r="O55" s="40">
        <v>104.03750000000002</v>
      </c>
    </row>
    <row r="56" spans="1:16" ht="15.75" x14ac:dyDescent="0.25">
      <c r="A56" s="67" t="s">
        <v>53</v>
      </c>
      <c r="B56" s="68" t="s">
        <v>22</v>
      </c>
      <c r="C56" s="68">
        <v>18</v>
      </c>
      <c r="D56" s="69">
        <f>10039.8900798*0.5</f>
        <v>5019.9450398999998</v>
      </c>
      <c r="E56" s="69">
        <v>0</v>
      </c>
      <c r="F56" s="69">
        <f>6422.7858576*0.5</f>
        <v>3211.3929287999999</v>
      </c>
      <c r="G56" s="69">
        <v>0</v>
      </c>
      <c r="H56" s="69">
        <f>7948.256925*0.5</f>
        <v>3974.1284624999998</v>
      </c>
      <c r="I56" s="69">
        <f>1854.66657087871*0.5</f>
        <v>927.333285439355</v>
      </c>
      <c r="J56" s="69">
        <v>0</v>
      </c>
      <c r="K56" s="69">
        <v>0</v>
      </c>
      <c r="L56" s="62">
        <f>D56+I56</f>
        <v>5947.2783253393545</v>
      </c>
      <c r="M56" s="62">
        <f>F56+H56</f>
        <v>7185.5213912999998</v>
      </c>
      <c r="N56" s="65">
        <f>L56+M56</f>
        <v>13132.799716639354</v>
      </c>
      <c r="O56" s="40">
        <v>104.03750000000002</v>
      </c>
      <c r="P56" s="49">
        <f>N56/2</f>
        <v>6566.3998583196772</v>
      </c>
    </row>
    <row r="57" spans="1:16" ht="15.75" x14ac:dyDescent="0.25">
      <c r="A57" s="36" t="s">
        <v>54</v>
      </c>
      <c r="B57" s="37" t="s">
        <v>22</v>
      </c>
      <c r="C57" s="37">
        <v>20</v>
      </c>
      <c r="D57" s="38">
        <v>10039.890079800003</v>
      </c>
      <c r="E57" s="38"/>
      <c r="F57" s="38">
        <v>7153.1341014000009</v>
      </c>
      <c r="G57" s="38">
        <v>0</v>
      </c>
      <c r="H57" s="38">
        <v>8833.766003938219</v>
      </c>
      <c r="I57" s="38">
        <v>2099.6819499323356</v>
      </c>
      <c r="J57" s="38">
        <v>3667.0325841127769</v>
      </c>
      <c r="K57" s="38">
        <v>0</v>
      </c>
      <c r="L57" s="38">
        <v>12139.572029732339</v>
      </c>
      <c r="M57" s="38">
        <v>19653.932689450994</v>
      </c>
      <c r="N57" s="70">
        <v>31793.504719183333</v>
      </c>
      <c r="O57" s="40"/>
      <c r="P57" s="49">
        <f>P56+P50</f>
        <v>19947.836588432176</v>
      </c>
    </row>
    <row r="58" spans="1:16" ht="15.75" x14ac:dyDescent="0.25">
      <c r="A58" s="67"/>
      <c r="B58" s="68"/>
      <c r="C58" s="68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48"/>
      <c r="O58" s="49"/>
      <c r="P58" s="49">
        <f>P57*1.3</f>
        <v>25932.187564961831</v>
      </c>
    </row>
    <row r="59" spans="1:16" ht="16.5" thickBot="1" x14ac:dyDescent="0.3">
      <c r="A59" s="71" t="s">
        <v>55</v>
      </c>
      <c r="B59" s="72">
        <v>10</v>
      </c>
      <c r="C59" s="72"/>
      <c r="D59" s="73">
        <f t="shared" ref="D59:N59" si="0">SUM(D46:D58)</f>
        <v>85415.801782395021</v>
      </c>
      <c r="E59" s="73">
        <f t="shared" si="0"/>
        <v>578.65657500000009</v>
      </c>
      <c r="F59" s="73">
        <f t="shared" si="0"/>
        <v>51156.845629994998</v>
      </c>
      <c r="G59" s="73">
        <f t="shared" si="0"/>
        <v>0</v>
      </c>
      <c r="H59" s="73">
        <f t="shared" si="0"/>
        <v>71959.864077120525</v>
      </c>
      <c r="I59" s="73">
        <f t="shared" si="0"/>
        <v>16171.0759213238</v>
      </c>
      <c r="J59" s="73">
        <f t="shared" si="0"/>
        <v>5554.0647591127772</v>
      </c>
      <c r="K59" s="73">
        <f t="shared" si="0"/>
        <v>2440.7242246838096</v>
      </c>
      <c r="L59" s="73">
        <f t="shared" si="0"/>
        <v>102165.53427871883</v>
      </c>
      <c r="M59" s="73">
        <f t="shared" si="0"/>
        <v>131111.49869091212</v>
      </c>
      <c r="N59" s="73">
        <f t="shared" si="0"/>
        <v>240462.55436093098</v>
      </c>
      <c r="O59" s="40">
        <v>117.14602174008084</v>
      </c>
      <c r="P59">
        <v>638</v>
      </c>
    </row>
    <row r="60" spans="1:16" ht="17.25" thickTop="1" thickBot="1" x14ac:dyDescent="0.3">
      <c r="A60" s="71" t="s">
        <v>56</v>
      </c>
      <c r="B60" s="72">
        <v>42</v>
      </c>
      <c r="C60" s="72"/>
      <c r="D60" s="73">
        <f t="shared" ref="D60:N60" si="1">D59+D41</f>
        <v>371969.33175349515</v>
      </c>
      <c r="E60" s="73">
        <f t="shared" si="1"/>
        <v>62418.75465000001</v>
      </c>
      <c r="F60" s="73">
        <f t="shared" si="1"/>
        <v>249626.30836734502</v>
      </c>
      <c r="G60" s="73">
        <f t="shared" si="1"/>
        <v>3064.3113697000003</v>
      </c>
      <c r="H60" s="73">
        <f t="shared" si="1"/>
        <v>369172.50724712724</v>
      </c>
      <c r="I60" s="73">
        <f t="shared" si="1"/>
        <v>71616.265379704229</v>
      </c>
      <c r="J60" s="73">
        <f t="shared" si="1"/>
        <v>20449.00193267515</v>
      </c>
      <c r="K60" s="73">
        <f t="shared" si="1"/>
        <v>15975.630104403066</v>
      </c>
      <c r="L60" s="73">
        <f t="shared" si="1"/>
        <v>506004.35178319935</v>
      </c>
      <c r="M60" s="73">
        <f t="shared" si="1"/>
        <v>658287.75902125065</v>
      </c>
      <c r="N60" s="73">
        <f t="shared" si="1"/>
        <v>1171477.6321957496</v>
      </c>
      <c r="O60" s="40">
        <v>107.55537889519061</v>
      </c>
      <c r="P60" s="74">
        <v>650.76</v>
      </c>
    </row>
    <row r="61" spans="1:16" ht="16.5" thickTop="1" x14ac:dyDescent="0.25">
      <c r="A61" s="75"/>
      <c r="B61" s="16"/>
      <c r="C61" s="1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49">
        <v>50743.865577770994</v>
      </c>
    </row>
    <row r="62" spans="1:16" ht="15.75" x14ac:dyDescent="0.25">
      <c r="A62" s="75"/>
      <c r="B62" s="16"/>
      <c r="C62" s="1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  <c r="O62" s="49"/>
    </row>
    <row r="63" spans="1:16" ht="16.5" thickBot="1" x14ac:dyDescent="0.3">
      <c r="A63" s="78"/>
      <c r="B63" s="79"/>
      <c r="C63" s="79"/>
      <c r="D63" s="80"/>
      <c r="E63" s="81" t="s">
        <v>57</v>
      </c>
      <c r="F63" s="80"/>
      <c r="G63" s="80"/>
      <c r="H63" s="80"/>
      <c r="I63" s="80"/>
      <c r="J63" s="80"/>
      <c r="K63" s="80"/>
      <c r="L63" s="80"/>
      <c r="M63" s="80"/>
      <c r="N63" s="82"/>
      <c r="O63" s="49"/>
    </row>
    <row r="64" spans="1:16" ht="15.75" x14ac:dyDescent="0.25">
      <c r="A64" s="83"/>
      <c r="B64" s="84"/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>
        <v>1177257.681404287</v>
      </c>
    </row>
    <row r="65" spans="1:15" ht="15.75" x14ac:dyDescent="0.25">
      <c r="A65" s="87"/>
      <c r="B65" s="88"/>
      <c r="C65" s="89" t="s">
        <v>57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>
        <v>1206689.1234393942</v>
      </c>
    </row>
    <row r="66" spans="1:15" ht="16.5" thickBot="1" x14ac:dyDescent="0.3">
      <c r="A66" s="24"/>
      <c r="B66" s="25"/>
      <c r="C66" s="25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3"/>
    </row>
    <row r="67" spans="1:15" ht="15.75" x14ac:dyDescent="0.25">
      <c r="A67" s="29" t="s">
        <v>38</v>
      </c>
      <c r="B67" s="20"/>
      <c r="C67" s="20"/>
      <c r="D67" s="22"/>
      <c r="E67" s="22"/>
      <c r="F67" s="22"/>
      <c r="G67" s="22"/>
      <c r="H67" s="22"/>
      <c r="I67" s="94" t="s">
        <v>58</v>
      </c>
      <c r="J67" s="94"/>
      <c r="K67" s="94"/>
      <c r="L67" s="22"/>
      <c r="M67" s="22"/>
      <c r="N67" s="23"/>
    </row>
    <row r="68" spans="1:15" ht="16.5" thickBot="1" x14ac:dyDescent="0.3">
      <c r="A68" s="95" t="s">
        <v>18</v>
      </c>
      <c r="B68" s="96"/>
      <c r="C68" s="96"/>
      <c r="D68" s="96" t="s">
        <v>39</v>
      </c>
      <c r="E68" s="96" t="s">
        <v>40</v>
      </c>
      <c r="F68" s="96" t="s">
        <v>41</v>
      </c>
      <c r="G68" s="96"/>
      <c r="H68" s="96" t="s">
        <v>42</v>
      </c>
      <c r="I68" s="96" t="s">
        <v>12</v>
      </c>
      <c r="J68" s="96"/>
      <c r="K68" s="96" t="s">
        <v>14</v>
      </c>
      <c r="L68" s="96" t="s">
        <v>15</v>
      </c>
      <c r="M68" s="96" t="s">
        <v>43</v>
      </c>
      <c r="N68" s="97" t="s">
        <v>17</v>
      </c>
    </row>
    <row r="69" spans="1:15" ht="15.75" x14ac:dyDescent="0.25">
      <c r="A69" s="36" t="s">
        <v>33</v>
      </c>
      <c r="B69" s="37" t="s">
        <v>34</v>
      </c>
      <c r="C69" s="37">
        <v>14</v>
      </c>
      <c r="D69" s="69">
        <v>1890.2570711312908</v>
      </c>
      <c r="E69" s="69">
        <v>92.501868450715349</v>
      </c>
      <c r="F69" s="69">
        <v>1097.2706735223082</v>
      </c>
      <c r="G69" s="69">
        <v>0</v>
      </c>
      <c r="H69" s="69">
        <v>1978.8472547574327</v>
      </c>
      <c r="I69" s="69">
        <v>552.08175510879641</v>
      </c>
      <c r="J69" s="69">
        <v>0</v>
      </c>
      <c r="K69" s="69">
        <v>160.67202336707714</v>
      </c>
      <c r="L69" s="69">
        <v>2534.8406946908026</v>
      </c>
      <c r="M69" s="69">
        <v>3236.7899516468178</v>
      </c>
      <c r="N69" s="98">
        <v>5771.6306463376204</v>
      </c>
      <c r="O69" s="40">
        <v>104.03749999999999</v>
      </c>
    </row>
    <row r="70" spans="1:15" ht="15.75" x14ac:dyDescent="0.25">
      <c r="A70" s="36" t="s">
        <v>59</v>
      </c>
      <c r="B70" s="37" t="s">
        <v>34</v>
      </c>
      <c r="C70" s="37">
        <v>14</v>
      </c>
      <c r="D70" s="69">
        <v>1890.2570711312908</v>
      </c>
      <c r="E70" s="69">
        <v>200.36596133649377</v>
      </c>
      <c r="F70" s="69">
        <v>1097.2706735223082</v>
      </c>
      <c r="G70" s="69">
        <v>0</v>
      </c>
      <c r="H70" s="69">
        <v>2084.4340248680292</v>
      </c>
      <c r="I70" s="69">
        <v>544.34454591833969</v>
      </c>
      <c r="J70" s="69">
        <v>0</v>
      </c>
      <c r="K70" s="69">
        <v>151.26330127801407</v>
      </c>
      <c r="L70" s="69">
        <v>2634.9675783861244</v>
      </c>
      <c r="M70" s="69">
        <v>3332.9679996683517</v>
      </c>
      <c r="N70" s="98">
        <v>5967.9355780544756</v>
      </c>
      <c r="O70" s="40">
        <v>104.03750000000001</v>
      </c>
    </row>
    <row r="71" spans="1:15" ht="16.5" thickBot="1" x14ac:dyDescent="0.3">
      <c r="A71" s="71" t="s">
        <v>60</v>
      </c>
      <c r="B71" s="72">
        <v>2</v>
      </c>
      <c r="C71" s="99"/>
      <c r="D71" s="100">
        <v>3780.5141422625816</v>
      </c>
      <c r="E71" s="100">
        <v>292.86782978720913</v>
      </c>
      <c r="F71" s="100">
        <v>2194.5413470446165</v>
      </c>
      <c r="G71" s="100">
        <v>0</v>
      </c>
      <c r="H71" s="100">
        <v>4063.281279625462</v>
      </c>
      <c r="I71" s="100">
        <v>1096.4263010271361</v>
      </c>
      <c r="J71" s="100">
        <v>0</v>
      </c>
      <c r="K71" s="100">
        <v>311.93532464509121</v>
      </c>
      <c r="L71" s="100">
        <v>5169.8082730769274</v>
      </c>
      <c r="M71" s="100">
        <v>6569.7579513151695</v>
      </c>
      <c r="N71" s="100">
        <v>11739.566224392096</v>
      </c>
      <c r="O71" s="40">
        <v>104.03749999999999</v>
      </c>
    </row>
    <row r="72" spans="1:15" ht="17.25" hidden="1" thickTop="1" thickBot="1" x14ac:dyDescent="0.3">
      <c r="A72" s="101"/>
      <c r="B72" s="102"/>
      <c r="C72" s="103"/>
      <c r="D72" s="104"/>
      <c r="E72" s="104">
        <v>60964.28</v>
      </c>
      <c r="F72" s="104"/>
      <c r="G72" s="104"/>
      <c r="H72" s="104"/>
      <c r="I72" s="104"/>
      <c r="J72" s="104"/>
      <c r="K72" s="104"/>
      <c r="L72" s="104"/>
      <c r="M72" s="104"/>
      <c r="N72" s="105"/>
    </row>
    <row r="73" spans="1:15" ht="16.5" hidden="1" thickTop="1" x14ac:dyDescent="0.25">
      <c r="A73" s="106" t="s">
        <v>61</v>
      </c>
      <c r="B73" s="107"/>
      <c r="C73" s="108"/>
      <c r="D73" s="109"/>
      <c r="E73" s="109">
        <v>3349.2519531791986</v>
      </c>
      <c r="F73" s="109"/>
      <c r="G73" s="109"/>
      <c r="H73" s="109"/>
      <c r="I73" s="109"/>
      <c r="J73" s="109"/>
      <c r="K73" s="109"/>
      <c r="L73" s="109">
        <v>3349.2519531791986</v>
      </c>
      <c r="M73" s="109"/>
      <c r="N73" s="109"/>
    </row>
    <row r="74" spans="1:15" ht="17.25" thickTop="1" thickBot="1" x14ac:dyDescent="0.3">
      <c r="A74" s="110"/>
      <c r="B74" s="107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1:15" ht="16.5" thickBot="1" x14ac:dyDescent="0.3">
      <c r="A75" s="111" t="s">
        <v>62</v>
      </c>
      <c r="B75" s="9">
        <v>44</v>
      </c>
      <c r="C75" s="112"/>
      <c r="D75" s="113">
        <f t="shared" ref="D75:N75" si="2">D71+D60</f>
        <v>375749.84589575772</v>
      </c>
      <c r="E75" s="113">
        <f t="shared" si="2"/>
        <v>62711.62247978722</v>
      </c>
      <c r="F75" s="113">
        <f t="shared" si="2"/>
        <v>251820.84971438962</v>
      </c>
      <c r="G75" s="113">
        <f t="shared" si="2"/>
        <v>3064.3113697000003</v>
      </c>
      <c r="H75" s="113">
        <f t="shared" si="2"/>
        <v>373235.78852675273</v>
      </c>
      <c r="I75" s="113">
        <f t="shared" si="2"/>
        <v>72712.691680731368</v>
      </c>
      <c r="J75" s="113">
        <f t="shared" si="2"/>
        <v>20449.00193267515</v>
      </c>
      <c r="K75" s="113">
        <f t="shared" si="2"/>
        <v>16287.565429048158</v>
      </c>
      <c r="L75" s="113">
        <f t="shared" si="2"/>
        <v>511174.16005627631</v>
      </c>
      <c r="M75" s="113">
        <f t="shared" si="2"/>
        <v>664857.51697256579</v>
      </c>
      <c r="N75" s="113">
        <f t="shared" si="2"/>
        <v>1183217.1984201416</v>
      </c>
      <c r="O75" s="40">
        <v>107.52148411529103</v>
      </c>
    </row>
    <row r="76" spans="1:15" ht="15.75" x14ac:dyDescent="0.25">
      <c r="A76" s="17"/>
      <c r="B76" s="16"/>
      <c r="C76" s="114"/>
      <c r="D76" s="116" t="s">
        <v>63</v>
      </c>
      <c r="E76" s="116"/>
      <c r="F76" s="76"/>
      <c r="G76" s="76"/>
      <c r="H76" s="76"/>
      <c r="I76" s="76"/>
      <c r="J76" s="76"/>
      <c r="K76" s="76"/>
      <c r="L76" s="76"/>
      <c r="M76" s="76"/>
      <c r="N76" s="76"/>
    </row>
    <row r="78" spans="1:15" x14ac:dyDescent="0.25">
      <c r="K78" s="115"/>
    </row>
  </sheetData>
  <printOptions horizontalCentered="1"/>
  <pageMargins left="0.70866141732283472" right="0.70866141732283472" top="0.35433070866141736" bottom="0.74803149606299213" header="0.31496062992125984" footer="0.31496062992125984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dep_mjuan</dc:creator>
  <cp:lastModifiedBy>urb_josemaria</cp:lastModifiedBy>
  <cp:lastPrinted>2023-04-27T09:07:26Z</cp:lastPrinted>
  <dcterms:created xsi:type="dcterms:W3CDTF">2023-04-19T11:46:17Z</dcterms:created>
  <dcterms:modified xsi:type="dcterms:W3CDTF">2023-04-27T09:07:41Z</dcterms:modified>
</cp:coreProperties>
</file>